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ocuments\Deer Management Groups\South Grampian DMG\2024\Photos for website\"/>
    </mc:Choice>
  </mc:AlternateContent>
  <xr:revisionPtr revIDLastSave="0" documentId="8_{6C64282C-445E-442C-AD1D-1B28C88905CE}" xr6:coauthVersionLast="47" xr6:coauthVersionMax="47" xr10:uidLastSave="{00000000-0000-0000-0000-000000000000}"/>
  <bookViews>
    <workbookView xWindow="1330" yWindow="600" windowWidth="16650" windowHeight="10080" xr2:uid="{00000000-000D-0000-FFFF-FFFF00000000}"/>
  </bookViews>
  <sheets>
    <sheet name="S7 - c10km2 - JI simple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F5" i="6" l="1"/>
  <c r="E26" i="6"/>
  <c r="E21" i="6"/>
  <c r="E16" i="6"/>
  <c r="E11" i="6"/>
  <c r="D7" i="6"/>
  <c r="D8" i="6" s="1"/>
  <c r="D9" i="6" s="1"/>
  <c r="C7" i="6"/>
  <c r="C8" i="6" s="1"/>
  <c r="B7" i="6"/>
  <c r="B8" i="6" s="1"/>
  <c r="E6" i="6"/>
  <c r="E5" i="6"/>
  <c r="B9" i="6" l="1"/>
  <c r="C9" i="6"/>
  <c r="C10" i="6" s="1"/>
  <c r="D10" i="6" s="1"/>
  <c r="E7" i="6"/>
  <c r="B10" i="6" l="1"/>
  <c r="F9" i="6"/>
  <c r="D12" i="6"/>
  <c r="C12" i="6"/>
  <c r="E9" i="6"/>
  <c r="E8" i="6"/>
  <c r="B12" i="6" l="1"/>
  <c r="F10" i="6"/>
  <c r="C13" i="6"/>
  <c r="C14" i="6" s="1"/>
  <c r="D13" i="6"/>
  <c r="D14" i="6" s="1"/>
  <c r="B13" i="6" l="1"/>
  <c r="B14" i="6" s="1"/>
  <c r="C15" i="6"/>
  <c r="E12" i="6"/>
  <c r="E10" i="6"/>
  <c r="B15" i="6" l="1"/>
  <c r="F14" i="6"/>
  <c r="D17" i="6"/>
  <c r="D18" i="6" s="1"/>
  <c r="D19" i="6" s="1"/>
  <c r="F15" i="6"/>
  <c r="E13" i="6" l="1"/>
  <c r="E14" i="6" l="1"/>
  <c r="C17" i="6"/>
  <c r="C18" i="6" l="1"/>
  <c r="E15" i="6"/>
  <c r="B17" i="6"/>
  <c r="E17" i="6" l="1"/>
  <c r="B18" i="6"/>
  <c r="B19" i="6" s="1"/>
  <c r="B20" i="6" s="1"/>
  <c r="C19" i="6"/>
  <c r="C20" i="6" l="1"/>
  <c r="D20" i="6" s="1"/>
  <c r="F19" i="6"/>
  <c r="E18" i="6"/>
  <c r="F20" i="6" l="1"/>
  <c r="E19" i="6"/>
  <c r="B22" i="6"/>
  <c r="C22" i="6"/>
  <c r="E20" i="6" l="1"/>
  <c r="D22" i="6"/>
  <c r="B23" i="6"/>
  <c r="B24" i="6" s="1"/>
  <c r="C23" i="6"/>
  <c r="C24" i="6" s="1"/>
  <c r="E22" i="6" l="1"/>
  <c r="D23" i="6"/>
  <c r="D24" i="6" s="1"/>
  <c r="B25" i="6" s="1"/>
  <c r="F24" i="6" l="1"/>
  <c r="C25" i="6"/>
  <c r="D25" i="6" s="1"/>
  <c r="E23" i="6"/>
  <c r="F25" i="6" l="1"/>
  <c r="C27" i="6"/>
  <c r="C28" i="6" s="1"/>
  <c r="D27" i="6"/>
  <c r="E24" i="6"/>
  <c r="B27" i="6" l="1"/>
  <c r="E25" i="6"/>
  <c r="D28" i="6"/>
  <c r="C29" i="6"/>
  <c r="B28" i="6" l="1"/>
  <c r="E27" i="6"/>
  <c r="D29" i="6"/>
  <c r="C30" i="6" s="1"/>
  <c r="D30" i="6" s="1"/>
  <c r="E28" i="6" l="1"/>
  <c r="B29" i="6"/>
  <c r="B30" i="6" l="1"/>
  <c r="F30" i="6" s="1"/>
  <c r="F29" i="6"/>
  <c r="E29" i="6"/>
  <c r="E30" i="6" l="1"/>
</calcChain>
</file>

<file path=xl/sharedStrings.xml><?xml version="1.0" encoding="utf-8"?>
<sst xmlns="http://schemas.openxmlformats.org/spreadsheetml/2006/main" count="36" uniqueCount="36">
  <si>
    <t>Stags</t>
  </si>
  <si>
    <t>Hinds</t>
  </si>
  <si>
    <t>Total</t>
  </si>
  <si>
    <t>Estimated Post-count Cull</t>
  </si>
  <si>
    <t>2022 Population Post Cull</t>
  </si>
  <si>
    <t>2022 Population Pre Calving</t>
  </si>
  <si>
    <t>2022 Population Post Calving</t>
  </si>
  <si>
    <t>2023 Population Post Cull</t>
  </si>
  <si>
    <t>2023 Population Pre Calving</t>
  </si>
  <si>
    <t>2023 Population Post Calving</t>
  </si>
  <si>
    <t>2024 Population Post Cull</t>
  </si>
  <si>
    <t>2024 Mortality Post Cull</t>
  </si>
  <si>
    <t>2024 Population Pre Calving</t>
  </si>
  <si>
    <t>2024 Population Post Calving</t>
  </si>
  <si>
    <t>2025 Population Post Cull</t>
  </si>
  <si>
    <t>2025 Mortality Post Cull</t>
  </si>
  <si>
    <t>2025 Population Pre Calving</t>
  </si>
  <si>
    <t>2025 Population Post Calving</t>
  </si>
  <si>
    <t xml:space="preserve">2022 Count (March) </t>
  </si>
  <si>
    <t xml:space="preserve">2022 Mortality </t>
  </si>
  <si>
    <t xml:space="preserve">2023 Mortality </t>
  </si>
  <si>
    <t>2025/2026 Cull Scenario</t>
  </si>
  <si>
    <t>2026 Population Post Cull</t>
  </si>
  <si>
    <t>2026 Mortality Post Cull</t>
  </si>
  <si>
    <t>2026 Population Pre Calving</t>
  </si>
  <si>
    <t>2026 Population Post Calving</t>
  </si>
  <si>
    <r>
      <rPr>
        <b/>
        <i/>
        <sz val="14"/>
        <color rgb="FFFF0000"/>
        <rFont val="Arial"/>
        <family val="2"/>
      </rPr>
      <t>4 Strand</t>
    </r>
    <r>
      <rPr>
        <b/>
        <i/>
        <sz val="14"/>
        <rFont val="Arial"/>
        <family val="2"/>
      </rPr>
      <t xml:space="preserve"> Prospective Population Model (</t>
    </r>
    <r>
      <rPr>
        <b/>
        <i/>
        <sz val="14"/>
        <color rgb="FFFF0000"/>
        <rFont val="Arial"/>
        <family val="2"/>
      </rPr>
      <t>40%</t>
    </r>
    <r>
      <rPr>
        <b/>
        <i/>
        <sz val="14"/>
        <rFont val="Arial"/>
        <family val="2"/>
      </rPr>
      <t xml:space="preserve"> calving in summer) - Section 7 properties only</t>
    </r>
  </si>
  <si>
    <r>
      <t>Overall Density (at ~335km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</si>
  <si>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t>Calves</t>
  </si>
  <si>
    <t>23/24</t>
  </si>
  <si>
    <t>24/25</t>
  </si>
  <si>
    <t>25/26</t>
  </si>
  <si>
    <t>2022/2023 Cull ACTUAL</t>
  </si>
  <si>
    <t>2023/2024 Cull ACTUAL</t>
  </si>
  <si>
    <t>2024/2025 Cull AGREED TARGET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</si>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</sst>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4"/>
      <color rgb="FFFF0000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Arial"/>
      <family val="2"/>
    </font>
    <font>
      <b/>
      <i/>
      <sz val="10"/>
      <color theme="5" tint="-0.249977111117893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1" fontId="8" fillId="4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 wrapText="1"/>
    </xf>
    <xf numFmtId="1" fontId="5" fillId="5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1" fontId="5" fillId="6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8F8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zoomScale="80" zoomScaleNormal="80" workbookViewId="0">
      <selection activeCell="H27" sqref="H27"/>
    </sheetView>
  </sheetViews>
  <sheetFormatPr defaultRowHeight="14.5" x14ac:dyDescent="0.35"/>
  <cols>
    <col min="1" max="1" width="30.7265625" customWidth="1"/>
    <col min="2" max="2" width="16.26953125" customWidth="1"/>
    <col min="3" max="3" width="15.81640625" customWidth="1"/>
    <col min="4" max="5" width="15.26953125" customWidth="1"/>
    <col min="6" max="6" width="18.1796875" customWidth="1"/>
    <col min="247" max="247" width="24.81640625" customWidth="1"/>
    <col min="248" max="248" width="16.26953125" customWidth="1"/>
    <col min="249" max="249" width="15.81640625" customWidth="1"/>
    <col min="250" max="250" width="15.26953125" customWidth="1"/>
    <col min="251" max="251" width="18.1796875" customWidth="1"/>
    <col min="503" max="503" width="24.81640625" customWidth="1"/>
    <col min="504" max="504" width="16.26953125" customWidth="1"/>
    <col min="505" max="505" width="15.81640625" customWidth="1"/>
    <col min="506" max="506" width="15.26953125" customWidth="1"/>
    <col min="507" max="507" width="18.1796875" customWidth="1"/>
    <col min="759" max="759" width="24.81640625" customWidth="1"/>
    <col min="760" max="760" width="16.26953125" customWidth="1"/>
    <col min="761" max="761" width="15.81640625" customWidth="1"/>
    <col min="762" max="762" width="15.26953125" customWidth="1"/>
    <col min="763" max="763" width="18.1796875" customWidth="1"/>
    <col min="1015" max="1015" width="24.81640625" customWidth="1"/>
    <col min="1016" max="1016" width="16.26953125" customWidth="1"/>
    <col min="1017" max="1017" width="15.81640625" customWidth="1"/>
    <col min="1018" max="1018" width="15.26953125" customWidth="1"/>
    <col min="1019" max="1019" width="18.1796875" customWidth="1"/>
    <col min="1271" max="1271" width="24.81640625" customWidth="1"/>
    <col min="1272" max="1272" width="16.26953125" customWidth="1"/>
    <col min="1273" max="1273" width="15.81640625" customWidth="1"/>
    <col min="1274" max="1274" width="15.26953125" customWidth="1"/>
    <col min="1275" max="1275" width="18.1796875" customWidth="1"/>
    <col min="1527" max="1527" width="24.81640625" customWidth="1"/>
    <col min="1528" max="1528" width="16.26953125" customWidth="1"/>
    <col min="1529" max="1529" width="15.81640625" customWidth="1"/>
    <col min="1530" max="1530" width="15.26953125" customWidth="1"/>
    <col min="1531" max="1531" width="18.1796875" customWidth="1"/>
    <col min="1783" max="1783" width="24.81640625" customWidth="1"/>
    <col min="1784" max="1784" width="16.26953125" customWidth="1"/>
    <col min="1785" max="1785" width="15.81640625" customWidth="1"/>
    <col min="1786" max="1786" width="15.26953125" customWidth="1"/>
    <col min="1787" max="1787" width="18.1796875" customWidth="1"/>
    <col min="2039" max="2039" width="24.81640625" customWidth="1"/>
    <col min="2040" max="2040" width="16.26953125" customWidth="1"/>
    <col min="2041" max="2041" width="15.81640625" customWidth="1"/>
    <col min="2042" max="2042" width="15.26953125" customWidth="1"/>
    <col min="2043" max="2043" width="18.1796875" customWidth="1"/>
    <col min="2295" max="2295" width="24.81640625" customWidth="1"/>
    <col min="2296" max="2296" width="16.26953125" customWidth="1"/>
    <col min="2297" max="2297" width="15.81640625" customWidth="1"/>
    <col min="2298" max="2298" width="15.26953125" customWidth="1"/>
    <col min="2299" max="2299" width="18.1796875" customWidth="1"/>
    <col min="2551" max="2551" width="24.81640625" customWidth="1"/>
    <col min="2552" max="2552" width="16.26953125" customWidth="1"/>
    <col min="2553" max="2553" width="15.81640625" customWidth="1"/>
    <col min="2554" max="2554" width="15.26953125" customWidth="1"/>
    <col min="2555" max="2555" width="18.1796875" customWidth="1"/>
    <col min="2807" max="2807" width="24.81640625" customWidth="1"/>
    <col min="2808" max="2808" width="16.26953125" customWidth="1"/>
    <col min="2809" max="2809" width="15.81640625" customWidth="1"/>
    <col min="2810" max="2810" width="15.26953125" customWidth="1"/>
    <col min="2811" max="2811" width="18.1796875" customWidth="1"/>
    <col min="3063" max="3063" width="24.81640625" customWidth="1"/>
    <col min="3064" max="3064" width="16.26953125" customWidth="1"/>
    <col min="3065" max="3065" width="15.81640625" customWidth="1"/>
    <col min="3066" max="3066" width="15.26953125" customWidth="1"/>
    <col min="3067" max="3067" width="18.1796875" customWidth="1"/>
    <col min="3319" max="3319" width="24.81640625" customWidth="1"/>
    <col min="3320" max="3320" width="16.26953125" customWidth="1"/>
    <col min="3321" max="3321" width="15.81640625" customWidth="1"/>
    <col min="3322" max="3322" width="15.26953125" customWidth="1"/>
    <col min="3323" max="3323" width="18.1796875" customWidth="1"/>
    <col min="3575" max="3575" width="24.81640625" customWidth="1"/>
    <col min="3576" max="3576" width="16.26953125" customWidth="1"/>
    <col min="3577" max="3577" width="15.81640625" customWidth="1"/>
    <col min="3578" max="3578" width="15.26953125" customWidth="1"/>
    <col min="3579" max="3579" width="18.1796875" customWidth="1"/>
    <col min="3831" max="3831" width="24.81640625" customWidth="1"/>
    <col min="3832" max="3832" width="16.26953125" customWidth="1"/>
    <col min="3833" max="3833" width="15.81640625" customWidth="1"/>
    <col min="3834" max="3834" width="15.26953125" customWidth="1"/>
    <col min="3835" max="3835" width="18.1796875" customWidth="1"/>
    <col min="4087" max="4087" width="24.81640625" customWidth="1"/>
    <col min="4088" max="4088" width="16.26953125" customWidth="1"/>
    <col min="4089" max="4089" width="15.81640625" customWidth="1"/>
    <col min="4090" max="4090" width="15.26953125" customWidth="1"/>
    <col min="4091" max="4091" width="18.1796875" customWidth="1"/>
    <col min="4343" max="4343" width="24.81640625" customWidth="1"/>
    <col min="4344" max="4344" width="16.26953125" customWidth="1"/>
    <col min="4345" max="4345" width="15.81640625" customWidth="1"/>
    <col min="4346" max="4346" width="15.26953125" customWidth="1"/>
    <col min="4347" max="4347" width="18.1796875" customWidth="1"/>
    <col min="4599" max="4599" width="24.81640625" customWidth="1"/>
    <col min="4600" max="4600" width="16.26953125" customWidth="1"/>
    <col min="4601" max="4601" width="15.81640625" customWidth="1"/>
    <col min="4602" max="4602" width="15.26953125" customWidth="1"/>
    <col min="4603" max="4603" width="18.1796875" customWidth="1"/>
    <col min="4855" max="4855" width="24.81640625" customWidth="1"/>
    <col min="4856" max="4856" width="16.26953125" customWidth="1"/>
    <col min="4857" max="4857" width="15.81640625" customWidth="1"/>
    <col min="4858" max="4858" width="15.26953125" customWidth="1"/>
    <col min="4859" max="4859" width="18.1796875" customWidth="1"/>
    <col min="5111" max="5111" width="24.81640625" customWidth="1"/>
    <col min="5112" max="5112" width="16.26953125" customWidth="1"/>
    <col min="5113" max="5113" width="15.81640625" customWidth="1"/>
    <col min="5114" max="5114" width="15.26953125" customWidth="1"/>
    <col min="5115" max="5115" width="18.1796875" customWidth="1"/>
    <col min="5367" max="5367" width="24.81640625" customWidth="1"/>
    <col min="5368" max="5368" width="16.26953125" customWidth="1"/>
    <col min="5369" max="5369" width="15.81640625" customWidth="1"/>
    <col min="5370" max="5370" width="15.26953125" customWidth="1"/>
    <col min="5371" max="5371" width="18.1796875" customWidth="1"/>
    <col min="5623" max="5623" width="24.81640625" customWidth="1"/>
    <col min="5624" max="5624" width="16.26953125" customWidth="1"/>
    <col min="5625" max="5625" width="15.81640625" customWidth="1"/>
    <col min="5626" max="5626" width="15.26953125" customWidth="1"/>
    <col min="5627" max="5627" width="18.1796875" customWidth="1"/>
    <col min="5879" max="5879" width="24.81640625" customWidth="1"/>
    <col min="5880" max="5880" width="16.26953125" customWidth="1"/>
    <col min="5881" max="5881" width="15.81640625" customWidth="1"/>
    <col min="5882" max="5882" width="15.26953125" customWidth="1"/>
    <col min="5883" max="5883" width="18.1796875" customWidth="1"/>
    <col min="6135" max="6135" width="24.81640625" customWidth="1"/>
    <col min="6136" max="6136" width="16.26953125" customWidth="1"/>
    <col min="6137" max="6137" width="15.81640625" customWidth="1"/>
    <col min="6138" max="6138" width="15.26953125" customWidth="1"/>
    <col min="6139" max="6139" width="18.1796875" customWidth="1"/>
    <col min="6391" max="6391" width="24.81640625" customWidth="1"/>
    <col min="6392" max="6392" width="16.26953125" customWidth="1"/>
    <col min="6393" max="6393" width="15.81640625" customWidth="1"/>
    <col min="6394" max="6394" width="15.26953125" customWidth="1"/>
    <col min="6395" max="6395" width="18.1796875" customWidth="1"/>
    <col min="6647" max="6647" width="24.81640625" customWidth="1"/>
    <col min="6648" max="6648" width="16.26953125" customWidth="1"/>
    <col min="6649" max="6649" width="15.81640625" customWidth="1"/>
    <col min="6650" max="6650" width="15.26953125" customWidth="1"/>
    <col min="6651" max="6651" width="18.1796875" customWidth="1"/>
    <col min="6903" max="6903" width="24.81640625" customWidth="1"/>
    <col min="6904" max="6904" width="16.26953125" customWidth="1"/>
    <col min="6905" max="6905" width="15.81640625" customWidth="1"/>
    <col min="6906" max="6906" width="15.26953125" customWidth="1"/>
    <col min="6907" max="6907" width="18.1796875" customWidth="1"/>
    <col min="7159" max="7159" width="24.81640625" customWidth="1"/>
    <col min="7160" max="7160" width="16.26953125" customWidth="1"/>
    <col min="7161" max="7161" width="15.81640625" customWidth="1"/>
    <col min="7162" max="7162" width="15.26953125" customWidth="1"/>
    <col min="7163" max="7163" width="18.1796875" customWidth="1"/>
    <col min="7415" max="7415" width="24.81640625" customWidth="1"/>
    <col min="7416" max="7416" width="16.26953125" customWidth="1"/>
    <col min="7417" max="7417" width="15.81640625" customWidth="1"/>
    <col min="7418" max="7418" width="15.26953125" customWidth="1"/>
    <col min="7419" max="7419" width="18.1796875" customWidth="1"/>
    <col min="7671" max="7671" width="24.81640625" customWidth="1"/>
    <col min="7672" max="7672" width="16.26953125" customWidth="1"/>
    <col min="7673" max="7673" width="15.81640625" customWidth="1"/>
    <col min="7674" max="7674" width="15.26953125" customWidth="1"/>
    <col min="7675" max="7675" width="18.1796875" customWidth="1"/>
    <col min="7927" max="7927" width="24.81640625" customWidth="1"/>
    <col min="7928" max="7928" width="16.26953125" customWidth="1"/>
    <col min="7929" max="7929" width="15.81640625" customWidth="1"/>
    <col min="7930" max="7930" width="15.26953125" customWidth="1"/>
    <col min="7931" max="7931" width="18.1796875" customWidth="1"/>
    <col min="8183" max="8183" width="24.81640625" customWidth="1"/>
    <col min="8184" max="8184" width="16.26953125" customWidth="1"/>
    <col min="8185" max="8185" width="15.81640625" customWidth="1"/>
    <col min="8186" max="8186" width="15.26953125" customWidth="1"/>
    <col min="8187" max="8187" width="18.1796875" customWidth="1"/>
    <col min="8439" max="8439" width="24.81640625" customWidth="1"/>
    <col min="8440" max="8440" width="16.26953125" customWidth="1"/>
    <col min="8441" max="8441" width="15.81640625" customWidth="1"/>
    <col min="8442" max="8442" width="15.26953125" customWidth="1"/>
    <col min="8443" max="8443" width="18.1796875" customWidth="1"/>
    <col min="8695" max="8695" width="24.81640625" customWidth="1"/>
    <col min="8696" max="8696" width="16.26953125" customWidth="1"/>
    <col min="8697" max="8697" width="15.81640625" customWidth="1"/>
    <col min="8698" max="8698" width="15.26953125" customWidth="1"/>
    <col min="8699" max="8699" width="18.1796875" customWidth="1"/>
    <col min="8951" max="8951" width="24.81640625" customWidth="1"/>
    <col min="8952" max="8952" width="16.26953125" customWidth="1"/>
    <col min="8953" max="8953" width="15.81640625" customWidth="1"/>
    <col min="8954" max="8954" width="15.26953125" customWidth="1"/>
    <col min="8955" max="8955" width="18.1796875" customWidth="1"/>
    <col min="9207" max="9207" width="24.81640625" customWidth="1"/>
    <col min="9208" max="9208" width="16.26953125" customWidth="1"/>
    <col min="9209" max="9209" width="15.81640625" customWidth="1"/>
    <col min="9210" max="9210" width="15.26953125" customWidth="1"/>
    <col min="9211" max="9211" width="18.1796875" customWidth="1"/>
    <col min="9463" max="9463" width="24.81640625" customWidth="1"/>
    <col min="9464" max="9464" width="16.26953125" customWidth="1"/>
    <col min="9465" max="9465" width="15.81640625" customWidth="1"/>
    <col min="9466" max="9466" width="15.26953125" customWidth="1"/>
    <col min="9467" max="9467" width="18.1796875" customWidth="1"/>
    <col min="9719" max="9719" width="24.81640625" customWidth="1"/>
    <col min="9720" max="9720" width="16.26953125" customWidth="1"/>
    <col min="9721" max="9721" width="15.81640625" customWidth="1"/>
    <col min="9722" max="9722" width="15.26953125" customWidth="1"/>
    <col min="9723" max="9723" width="18.1796875" customWidth="1"/>
    <col min="9975" max="9975" width="24.81640625" customWidth="1"/>
    <col min="9976" max="9976" width="16.26953125" customWidth="1"/>
    <col min="9977" max="9977" width="15.81640625" customWidth="1"/>
    <col min="9978" max="9978" width="15.26953125" customWidth="1"/>
    <col min="9979" max="9979" width="18.1796875" customWidth="1"/>
    <col min="10231" max="10231" width="24.81640625" customWidth="1"/>
    <col min="10232" max="10232" width="16.26953125" customWidth="1"/>
    <col min="10233" max="10233" width="15.81640625" customWidth="1"/>
    <col min="10234" max="10234" width="15.26953125" customWidth="1"/>
    <col min="10235" max="10235" width="18.1796875" customWidth="1"/>
    <col min="10487" max="10487" width="24.81640625" customWidth="1"/>
    <col min="10488" max="10488" width="16.26953125" customWidth="1"/>
    <col min="10489" max="10489" width="15.81640625" customWidth="1"/>
    <col min="10490" max="10490" width="15.26953125" customWidth="1"/>
    <col min="10491" max="10491" width="18.1796875" customWidth="1"/>
    <col min="10743" max="10743" width="24.81640625" customWidth="1"/>
    <col min="10744" max="10744" width="16.26953125" customWidth="1"/>
    <col min="10745" max="10745" width="15.81640625" customWidth="1"/>
    <col min="10746" max="10746" width="15.26953125" customWidth="1"/>
    <col min="10747" max="10747" width="18.1796875" customWidth="1"/>
    <col min="10999" max="10999" width="24.81640625" customWidth="1"/>
    <col min="11000" max="11000" width="16.26953125" customWidth="1"/>
    <col min="11001" max="11001" width="15.81640625" customWidth="1"/>
    <col min="11002" max="11002" width="15.26953125" customWidth="1"/>
    <col min="11003" max="11003" width="18.1796875" customWidth="1"/>
    <col min="11255" max="11255" width="24.81640625" customWidth="1"/>
    <col min="11256" max="11256" width="16.26953125" customWidth="1"/>
    <col min="11257" max="11257" width="15.81640625" customWidth="1"/>
    <col min="11258" max="11258" width="15.26953125" customWidth="1"/>
    <col min="11259" max="11259" width="18.1796875" customWidth="1"/>
    <col min="11511" max="11511" width="24.81640625" customWidth="1"/>
    <col min="11512" max="11512" width="16.26953125" customWidth="1"/>
    <col min="11513" max="11513" width="15.81640625" customWidth="1"/>
    <col min="11514" max="11514" width="15.26953125" customWidth="1"/>
    <col min="11515" max="11515" width="18.1796875" customWidth="1"/>
    <col min="11767" max="11767" width="24.81640625" customWidth="1"/>
    <col min="11768" max="11768" width="16.26953125" customWidth="1"/>
    <col min="11769" max="11769" width="15.81640625" customWidth="1"/>
    <col min="11770" max="11770" width="15.26953125" customWidth="1"/>
    <col min="11771" max="11771" width="18.1796875" customWidth="1"/>
    <col min="12023" max="12023" width="24.81640625" customWidth="1"/>
    <col min="12024" max="12024" width="16.26953125" customWidth="1"/>
    <col min="12025" max="12025" width="15.81640625" customWidth="1"/>
    <col min="12026" max="12026" width="15.26953125" customWidth="1"/>
    <col min="12027" max="12027" width="18.1796875" customWidth="1"/>
    <col min="12279" max="12279" width="24.81640625" customWidth="1"/>
    <col min="12280" max="12280" width="16.26953125" customWidth="1"/>
    <col min="12281" max="12281" width="15.81640625" customWidth="1"/>
    <col min="12282" max="12282" width="15.26953125" customWidth="1"/>
    <col min="12283" max="12283" width="18.1796875" customWidth="1"/>
    <col min="12535" max="12535" width="24.81640625" customWidth="1"/>
    <col min="12536" max="12536" width="16.26953125" customWidth="1"/>
    <col min="12537" max="12537" width="15.81640625" customWidth="1"/>
    <col min="12538" max="12538" width="15.26953125" customWidth="1"/>
    <col min="12539" max="12539" width="18.1796875" customWidth="1"/>
    <col min="12791" max="12791" width="24.81640625" customWidth="1"/>
    <col min="12792" max="12792" width="16.26953125" customWidth="1"/>
    <col min="12793" max="12793" width="15.81640625" customWidth="1"/>
    <col min="12794" max="12794" width="15.26953125" customWidth="1"/>
    <col min="12795" max="12795" width="18.1796875" customWidth="1"/>
    <col min="13047" max="13047" width="24.81640625" customWidth="1"/>
    <col min="13048" max="13048" width="16.26953125" customWidth="1"/>
    <col min="13049" max="13049" width="15.81640625" customWidth="1"/>
    <col min="13050" max="13050" width="15.26953125" customWidth="1"/>
    <col min="13051" max="13051" width="18.1796875" customWidth="1"/>
    <col min="13303" max="13303" width="24.81640625" customWidth="1"/>
    <col min="13304" max="13304" width="16.26953125" customWidth="1"/>
    <col min="13305" max="13305" width="15.81640625" customWidth="1"/>
    <col min="13306" max="13306" width="15.26953125" customWidth="1"/>
    <col min="13307" max="13307" width="18.1796875" customWidth="1"/>
    <col min="13559" max="13559" width="24.81640625" customWidth="1"/>
    <col min="13560" max="13560" width="16.26953125" customWidth="1"/>
    <col min="13561" max="13561" width="15.81640625" customWidth="1"/>
    <col min="13562" max="13562" width="15.26953125" customWidth="1"/>
    <col min="13563" max="13563" width="18.1796875" customWidth="1"/>
    <col min="13815" max="13815" width="24.81640625" customWidth="1"/>
    <col min="13816" max="13816" width="16.26953125" customWidth="1"/>
    <col min="13817" max="13817" width="15.81640625" customWidth="1"/>
    <col min="13818" max="13818" width="15.26953125" customWidth="1"/>
    <col min="13819" max="13819" width="18.1796875" customWidth="1"/>
    <col min="14071" max="14071" width="24.81640625" customWidth="1"/>
    <col min="14072" max="14072" width="16.26953125" customWidth="1"/>
    <col min="14073" max="14073" width="15.81640625" customWidth="1"/>
    <col min="14074" max="14074" width="15.26953125" customWidth="1"/>
    <col min="14075" max="14075" width="18.1796875" customWidth="1"/>
    <col min="14327" max="14327" width="24.81640625" customWidth="1"/>
    <col min="14328" max="14328" width="16.26953125" customWidth="1"/>
    <col min="14329" max="14329" width="15.81640625" customWidth="1"/>
    <col min="14330" max="14330" width="15.26953125" customWidth="1"/>
    <col min="14331" max="14331" width="18.1796875" customWidth="1"/>
    <col min="14583" max="14583" width="24.81640625" customWidth="1"/>
    <col min="14584" max="14584" width="16.26953125" customWidth="1"/>
    <col min="14585" max="14585" width="15.81640625" customWidth="1"/>
    <col min="14586" max="14586" width="15.26953125" customWidth="1"/>
    <col min="14587" max="14587" width="18.1796875" customWidth="1"/>
    <col min="14839" max="14839" width="24.81640625" customWidth="1"/>
    <col min="14840" max="14840" width="16.26953125" customWidth="1"/>
    <col min="14841" max="14841" width="15.81640625" customWidth="1"/>
    <col min="14842" max="14842" width="15.26953125" customWidth="1"/>
    <col min="14843" max="14843" width="18.1796875" customWidth="1"/>
    <col min="15095" max="15095" width="24.81640625" customWidth="1"/>
    <col min="15096" max="15096" width="16.26953125" customWidth="1"/>
    <col min="15097" max="15097" width="15.81640625" customWidth="1"/>
    <col min="15098" max="15098" width="15.26953125" customWidth="1"/>
    <col min="15099" max="15099" width="18.1796875" customWidth="1"/>
    <col min="15351" max="15351" width="24.81640625" customWidth="1"/>
    <col min="15352" max="15352" width="16.26953125" customWidth="1"/>
    <col min="15353" max="15353" width="15.81640625" customWidth="1"/>
    <col min="15354" max="15354" width="15.26953125" customWidth="1"/>
    <col min="15355" max="15355" width="18.1796875" customWidth="1"/>
    <col min="15607" max="15607" width="24.81640625" customWidth="1"/>
    <col min="15608" max="15608" width="16.26953125" customWidth="1"/>
    <col min="15609" max="15609" width="15.81640625" customWidth="1"/>
    <col min="15610" max="15610" width="15.26953125" customWidth="1"/>
    <col min="15611" max="15611" width="18.1796875" customWidth="1"/>
    <col min="15863" max="15863" width="24.81640625" customWidth="1"/>
    <col min="15864" max="15864" width="16.26953125" customWidth="1"/>
    <col min="15865" max="15865" width="15.81640625" customWidth="1"/>
    <col min="15866" max="15866" width="15.26953125" customWidth="1"/>
    <col min="15867" max="15867" width="18.1796875" customWidth="1"/>
    <col min="16119" max="16119" width="24.81640625" customWidth="1"/>
    <col min="16120" max="16120" width="16.26953125" customWidth="1"/>
    <col min="16121" max="16121" width="15.81640625" customWidth="1"/>
    <col min="16122" max="16122" width="15.26953125" customWidth="1"/>
    <col min="16123" max="16123" width="18.1796875" customWidth="1"/>
  </cols>
  <sheetData>
    <row r="1" spans="1:6" ht="15" thickBot="1" x14ac:dyDescent="0.4"/>
    <row r="2" spans="1:6" ht="18" thickBot="1" x14ac:dyDescent="0.4">
      <c r="A2" s="16" t="s">
        <v>26</v>
      </c>
      <c r="B2" s="17"/>
      <c r="C2" s="17"/>
      <c r="D2" s="17"/>
      <c r="E2" s="17"/>
      <c r="F2" s="18"/>
    </row>
    <row r="3" spans="1:6" x14ac:dyDescent="0.35">
      <c r="A3" s="1"/>
    </row>
    <row r="4" spans="1:6" ht="28" x14ac:dyDescent="0.35">
      <c r="A4" s="2"/>
      <c r="B4" s="3" t="s">
        <v>0</v>
      </c>
      <c r="C4" s="3" t="s">
        <v>1</v>
      </c>
      <c r="D4" s="3" t="s">
        <v>28</v>
      </c>
      <c r="E4" s="3" t="s">
        <v>2</v>
      </c>
      <c r="F4" s="4" t="s">
        <v>27</v>
      </c>
    </row>
    <row r="5" spans="1:6" ht="21.65" customHeight="1" x14ac:dyDescent="0.35">
      <c r="A5" s="5" t="s">
        <v>18</v>
      </c>
      <c r="B5" s="6">
        <v>2375</v>
      </c>
      <c r="C5" s="6">
        <v>2875</v>
      </c>
      <c r="D5" s="6">
        <v>599</v>
      </c>
      <c r="E5" s="7">
        <f t="shared" ref="E5:E30" si="0">SUM(B5:D5)</f>
        <v>5849</v>
      </c>
      <c r="F5" s="8">
        <f>(B5+C5+D5)/335</f>
        <v>17.459701492537313</v>
      </c>
    </row>
    <row r="6" spans="1:6" ht="21.65" customHeight="1" x14ac:dyDescent="0.35">
      <c r="A6" s="9" t="s">
        <v>3</v>
      </c>
      <c r="B6" s="10">
        <v>10</v>
      </c>
      <c r="C6" s="10">
        <v>0</v>
      </c>
      <c r="D6" s="10">
        <v>0</v>
      </c>
      <c r="E6" s="7">
        <f t="shared" si="0"/>
        <v>10</v>
      </c>
      <c r="F6" s="8"/>
    </row>
    <row r="7" spans="1:6" ht="21.65" customHeight="1" x14ac:dyDescent="0.35">
      <c r="A7" s="11" t="s">
        <v>4</v>
      </c>
      <c r="B7" s="12">
        <f>B5-B6</f>
        <v>2365</v>
      </c>
      <c r="C7" s="12">
        <f t="shared" ref="C7" si="1">C5-C6</f>
        <v>2875</v>
      </c>
      <c r="D7" s="12">
        <f>D5-D6</f>
        <v>599</v>
      </c>
      <c r="E7" s="7">
        <f t="shared" si="0"/>
        <v>5839</v>
      </c>
      <c r="F7" s="8"/>
    </row>
    <row r="8" spans="1:6" ht="21.65" customHeight="1" x14ac:dyDescent="0.35">
      <c r="A8" s="11" t="s">
        <v>19</v>
      </c>
      <c r="B8" s="12">
        <f>B7*0.02</f>
        <v>47.300000000000004</v>
      </c>
      <c r="C8" s="12">
        <f>C7*0.01</f>
        <v>28.75</v>
      </c>
      <c r="D8" s="12">
        <f>D7*0.05</f>
        <v>29.950000000000003</v>
      </c>
      <c r="E8" s="7">
        <f t="shared" si="0"/>
        <v>106.00000000000001</v>
      </c>
      <c r="F8" s="8"/>
    </row>
    <row r="9" spans="1:6" ht="21.65" customHeight="1" x14ac:dyDescent="0.35">
      <c r="A9" s="11" t="s">
        <v>5</v>
      </c>
      <c r="B9" s="12">
        <f>B7-B8</f>
        <v>2317.6999999999998</v>
      </c>
      <c r="C9" s="12">
        <f>C7-C8</f>
        <v>2846.25</v>
      </c>
      <c r="D9" s="12">
        <f>D7-D8</f>
        <v>569.04999999999995</v>
      </c>
      <c r="E9" s="7">
        <f t="shared" si="0"/>
        <v>5733</v>
      </c>
      <c r="F9" s="8">
        <f t="shared" ref="F9:F30" si="2">(B9+C9+D9)/335</f>
        <v>17.113432835820895</v>
      </c>
    </row>
    <row r="10" spans="1:6" ht="21.65" customHeight="1" x14ac:dyDescent="0.35">
      <c r="A10" s="11" t="s">
        <v>6</v>
      </c>
      <c r="B10" s="12">
        <f>B9+(D9*0.5)</f>
        <v>2602.2249999999999</v>
      </c>
      <c r="C10" s="12">
        <f>C9+(D9*0.5)</f>
        <v>3130.7750000000001</v>
      </c>
      <c r="D10" s="12">
        <f>(C10*0.4)</f>
        <v>1252.3100000000002</v>
      </c>
      <c r="E10" s="7">
        <f t="shared" si="0"/>
        <v>6985.31</v>
      </c>
      <c r="F10" s="8">
        <f t="shared" si="2"/>
        <v>20.851671641791047</v>
      </c>
    </row>
    <row r="11" spans="1:6" ht="21.65" customHeight="1" x14ac:dyDescent="0.35">
      <c r="A11" s="9" t="s">
        <v>32</v>
      </c>
      <c r="B11" s="10">
        <v>535</v>
      </c>
      <c r="C11" s="10">
        <v>768</v>
      </c>
      <c r="D11" s="10">
        <v>228</v>
      </c>
      <c r="E11" s="7">
        <f t="shared" si="0"/>
        <v>1531</v>
      </c>
      <c r="F11" s="8"/>
    </row>
    <row r="12" spans="1:6" ht="21.65" customHeight="1" x14ac:dyDescent="0.35">
      <c r="A12" s="11" t="s">
        <v>7</v>
      </c>
      <c r="B12" s="12">
        <f>B10-B11</f>
        <v>2067.2249999999999</v>
      </c>
      <c r="C12" s="12">
        <f>C10-C11</f>
        <v>2362.7750000000001</v>
      </c>
      <c r="D12" s="12">
        <f>D10-D11</f>
        <v>1024.3100000000002</v>
      </c>
      <c r="E12" s="7">
        <f t="shared" si="0"/>
        <v>5454.31</v>
      </c>
      <c r="F12" s="8"/>
    </row>
    <row r="13" spans="1:6" ht="21.65" customHeight="1" x14ac:dyDescent="0.35">
      <c r="A13" s="11" t="s">
        <v>20</v>
      </c>
      <c r="B13" s="12">
        <f>B12*0.02</f>
        <v>41.344499999999996</v>
      </c>
      <c r="C13" s="12">
        <f>C12*0.01</f>
        <v>23.627750000000002</v>
      </c>
      <c r="D13" s="12">
        <f>D12*0.05</f>
        <v>51.215500000000013</v>
      </c>
      <c r="E13" s="7">
        <f t="shared" si="0"/>
        <v>116.18775000000002</v>
      </c>
      <c r="F13" s="8"/>
    </row>
    <row r="14" spans="1:6" ht="21.65" customHeight="1" x14ac:dyDescent="0.35">
      <c r="A14" s="11" t="s">
        <v>8</v>
      </c>
      <c r="B14" s="12">
        <f>B12-B13</f>
        <v>2025.8805</v>
      </c>
      <c r="C14" s="12">
        <f>C12-C13</f>
        <v>2339.14725</v>
      </c>
      <c r="D14" s="12">
        <f>D12-D13</f>
        <v>973.09450000000015</v>
      </c>
      <c r="E14" s="7">
        <f t="shared" si="0"/>
        <v>5338.1222500000003</v>
      </c>
      <c r="F14" s="8">
        <f t="shared" si="2"/>
        <v>15.93469328358209</v>
      </c>
    </row>
    <row r="15" spans="1:6" ht="21.65" customHeight="1" x14ac:dyDescent="0.35">
      <c r="A15" s="11" t="s">
        <v>9</v>
      </c>
      <c r="B15" s="12">
        <f>B14+(D14*0.5)</f>
        <v>2512.4277499999998</v>
      </c>
      <c r="C15" s="12">
        <f>C14+(D14*0.5)</f>
        <v>2825.6945000000001</v>
      </c>
      <c r="D15" s="15">
        <f>(C15*0.38)</f>
        <v>1073.7639100000001</v>
      </c>
      <c r="E15" s="7">
        <f t="shared" si="0"/>
        <v>6411.88616</v>
      </c>
      <c r="F15" s="8">
        <f t="shared" si="2"/>
        <v>19.139958686567166</v>
      </c>
    </row>
    <row r="16" spans="1:6" ht="21.65" customHeight="1" x14ac:dyDescent="0.35">
      <c r="A16" s="9" t="s">
        <v>33</v>
      </c>
      <c r="B16" s="10">
        <v>791</v>
      </c>
      <c r="C16" s="10">
        <v>860</v>
      </c>
      <c r="D16" s="10">
        <v>322</v>
      </c>
      <c r="E16" s="7">
        <f t="shared" si="0"/>
        <v>1973</v>
      </c>
      <c r="F16" s="8"/>
    </row>
    <row r="17" spans="1:15" ht="21.65" customHeight="1" x14ac:dyDescent="0.35">
      <c r="A17" s="13" t="s">
        <v>10</v>
      </c>
      <c r="B17" s="14">
        <f>B15-B16</f>
        <v>1721.4277499999998</v>
      </c>
      <c r="C17" s="14">
        <f>C15-C16</f>
        <v>1965.6945000000001</v>
      </c>
      <c r="D17" s="14">
        <f>D15-D16</f>
        <v>751.76391000000012</v>
      </c>
      <c r="E17" s="7">
        <f t="shared" si="0"/>
        <v>4438.88616</v>
      </c>
      <c r="F17" s="8"/>
      <c r="L17" t="s">
        <v>29</v>
      </c>
      <c r="M17">
        <v>610</v>
      </c>
      <c r="N17">
        <v>860</v>
      </c>
      <c r="O17">
        <v>313</v>
      </c>
    </row>
    <row r="18" spans="1:15" ht="21.65" customHeight="1" x14ac:dyDescent="0.35">
      <c r="A18" s="13" t="s">
        <v>11</v>
      </c>
      <c r="B18" s="14">
        <f>B17*0.02</f>
        <v>34.428554999999996</v>
      </c>
      <c r="C18" s="14">
        <f>C17*0.01</f>
        <v>19.656945</v>
      </c>
      <c r="D18" s="14">
        <f>D17*0.05</f>
        <v>37.588195500000005</v>
      </c>
      <c r="E18" s="7">
        <f t="shared" si="0"/>
        <v>91.673695500000008</v>
      </c>
      <c r="F18" s="8"/>
      <c r="L18" t="s">
        <v>30</v>
      </c>
      <c r="M18">
        <v>610</v>
      </c>
      <c r="N18">
        <v>710</v>
      </c>
      <c r="O18">
        <v>253</v>
      </c>
    </row>
    <row r="19" spans="1:15" ht="21.65" customHeight="1" x14ac:dyDescent="0.35">
      <c r="A19" s="13" t="s">
        <v>12</v>
      </c>
      <c r="B19" s="14">
        <f>B17-B18</f>
        <v>1686.9991949999999</v>
      </c>
      <c r="C19" s="14">
        <f>C17-C18</f>
        <v>1946.0375550000001</v>
      </c>
      <c r="D19" s="14">
        <f>D17-D18</f>
        <v>714.17571450000014</v>
      </c>
      <c r="E19" s="7">
        <f t="shared" si="0"/>
        <v>4347.2124645000004</v>
      </c>
      <c r="F19" s="8">
        <f t="shared" si="2"/>
        <v>12.976753625373135</v>
      </c>
      <c r="L19" t="s">
        <v>31</v>
      </c>
      <c r="M19">
        <v>610</v>
      </c>
      <c r="N19">
        <v>710</v>
      </c>
      <c r="O19">
        <v>253</v>
      </c>
    </row>
    <row r="20" spans="1:15" ht="21.65" customHeight="1" x14ac:dyDescent="0.35">
      <c r="A20" s="13" t="s">
        <v>13</v>
      </c>
      <c r="B20" s="14">
        <f>B19+(D19*0.5)</f>
        <v>2044.0870522499999</v>
      </c>
      <c r="C20" s="14">
        <f>C19+(D19*0.5)</f>
        <v>2303.1254122500004</v>
      </c>
      <c r="D20" s="14">
        <f>(C20*0.4)</f>
        <v>921.25016490000019</v>
      </c>
      <c r="E20" s="7">
        <f t="shared" si="0"/>
        <v>5268.4626294000009</v>
      </c>
      <c r="F20" s="8">
        <f t="shared" si="2"/>
        <v>15.726754117611943</v>
      </c>
    </row>
    <row r="21" spans="1:15" ht="21.65" customHeight="1" x14ac:dyDescent="0.35">
      <c r="A21" s="9" t="s">
        <v>34</v>
      </c>
      <c r="B21" s="10">
        <v>550</v>
      </c>
      <c r="C21" s="10">
        <v>710</v>
      </c>
      <c r="D21" s="10">
        <v>284</v>
      </c>
      <c r="E21" s="7">
        <f t="shared" si="0"/>
        <v>1544</v>
      </c>
      <c r="F21" s="8"/>
    </row>
    <row r="22" spans="1:15" ht="21.65" customHeight="1" x14ac:dyDescent="0.35">
      <c r="A22" s="13" t="s">
        <v>14</v>
      </c>
      <c r="B22" s="14">
        <f>B20-B21</f>
        <v>1494.0870522499999</v>
      </c>
      <c r="C22" s="14">
        <f>C20-C21</f>
        <v>1593.1254122500004</v>
      </c>
      <c r="D22" s="14">
        <f>D20-D21</f>
        <v>637.25016490000019</v>
      </c>
      <c r="E22" s="7">
        <f t="shared" si="0"/>
        <v>3724.4626294000004</v>
      </c>
      <c r="F22" s="8"/>
    </row>
    <row r="23" spans="1:15" ht="21.65" customHeight="1" x14ac:dyDescent="0.35">
      <c r="A23" s="13" t="s">
        <v>15</v>
      </c>
      <c r="B23" s="14">
        <f>B22*0.02</f>
        <v>29.881741044999998</v>
      </c>
      <c r="C23" s="14">
        <f>C22*0.01</f>
        <v>15.931254122500004</v>
      </c>
      <c r="D23" s="14">
        <f>D22*0.05</f>
        <v>31.862508245000011</v>
      </c>
      <c r="E23" s="7">
        <f t="shared" si="0"/>
        <v>77.675503412500021</v>
      </c>
      <c r="F23" s="8"/>
    </row>
    <row r="24" spans="1:15" ht="21.65" customHeight="1" x14ac:dyDescent="0.35">
      <c r="A24" s="13" t="s">
        <v>16</v>
      </c>
      <c r="B24" s="14">
        <f>B22-B23</f>
        <v>1464.205311205</v>
      </c>
      <c r="C24" s="14">
        <f>C22-C23</f>
        <v>1577.1941581275005</v>
      </c>
      <c r="D24" s="14">
        <f>D22-D23</f>
        <v>605.38765665500023</v>
      </c>
      <c r="E24" s="7">
        <f t="shared" si="0"/>
        <v>3646.7871259875005</v>
      </c>
      <c r="F24" s="8">
        <f t="shared" si="2"/>
        <v>10.885931719365674</v>
      </c>
    </row>
    <row r="25" spans="1:15" ht="21.65" customHeight="1" x14ac:dyDescent="0.35">
      <c r="A25" s="13" t="s">
        <v>17</v>
      </c>
      <c r="B25" s="14">
        <f>B24+(D24*0.5)</f>
        <v>1766.8991395325002</v>
      </c>
      <c r="C25" s="14">
        <f>C24+(D24*0.5)</f>
        <v>1879.8879864550006</v>
      </c>
      <c r="D25" s="14">
        <f>(C25*0.4)</f>
        <v>751.95519458200033</v>
      </c>
      <c r="E25" s="7">
        <f t="shared" si="0"/>
        <v>4398.7423205695013</v>
      </c>
      <c r="F25" s="8">
        <f t="shared" si="2"/>
        <v>13.130574091252242</v>
      </c>
    </row>
    <row r="26" spans="1:15" ht="21.65" customHeight="1" x14ac:dyDescent="0.35">
      <c r="A26" s="9" t="s">
        <v>21</v>
      </c>
      <c r="B26" s="10">
        <v>610</v>
      </c>
      <c r="C26" s="10">
        <v>710</v>
      </c>
      <c r="D26" s="10">
        <v>253</v>
      </c>
      <c r="E26" s="7">
        <f t="shared" si="0"/>
        <v>1573</v>
      </c>
      <c r="F26" s="8"/>
    </row>
    <row r="27" spans="1:15" ht="21.65" customHeight="1" x14ac:dyDescent="0.35">
      <c r="A27" s="13" t="s">
        <v>22</v>
      </c>
      <c r="B27" s="14">
        <f>B25-B26</f>
        <v>1156.8991395325002</v>
      </c>
      <c r="C27" s="14">
        <f>C25-C26</f>
        <v>1169.8879864550006</v>
      </c>
      <c r="D27" s="14">
        <f>D25-D26</f>
        <v>498.95519458200033</v>
      </c>
      <c r="E27" s="7">
        <f t="shared" si="0"/>
        <v>2825.7423205695013</v>
      </c>
      <c r="F27" s="8"/>
    </row>
    <row r="28" spans="1:15" ht="21.65" customHeight="1" x14ac:dyDescent="0.35">
      <c r="A28" s="13" t="s">
        <v>23</v>
      </c>
      <c r="B28" s="14">
        <f>B27*0.02</f>
        <v>23.137982790650003</v>
      </c>
      <c r="C28" s="14">
        <f>C27*0.01</f>
        <v>11.698879864550007</v>
      </c>
      <c r="D28" s="14">
        <f>D27*0.05</f>
        <v>24.947759729100017</v>
      </c>
      <c r="E28" s="7">
        <f t="shared" si="0"/>
        <v>59.784622384300022</v>
      </c>
      <c r="F28" s="8"/>
    </row>
    <row r="29" spans="1:15" ht="21.65" customHeight="1" x14ac:dyDescent="0.35">
      <c r="A29" s="13" t="s">
        <v>24</v>
      </c>
      <c r="B29" s="14">
        <f>B27-B28</f>
        <v>1133.7611567418501</v>
      </c>
      <c r="C29" s="14">
        <f>C27-C28</f>
        <v>1158.1891065904506</v>
      </c>
      <c r="D29" s="14">
        <f>D27-D28</f>
        <v>474.0074348529003</v>
      </c>
      <c r="E29" s="7">
        <f t="shared" si="0"/>
        <v>2765.957698185201</v>
      </c>
      <c r="F29" s="8">
        <f t="shared" si="2"/>
        <v>8.2565901438364211</v>
      </c>
      <c r="H29" t="s">
        <v>35</v>
      </c>
    </row>
    <row r="30" spans="1:15" ht="21.65" customHeight="1" x14ac:dyDescent="0.35">
      <c r="A30" s="13" t="s">
        <v>25</v>
      </c>
      <c r="B30" s="14">
        <f>B29+(D29*0.5)</f>
        <v>1370.7648741683001</v>
      </c>
      <c r="C30" s="14">
        <f>C29+(D29*0.5)</f>
        <v>1395.1928240169007</v>
      </c>
      <c r="D30" s="14">
        <f>(C30*0.4)</f>
        <v>558.07712960676031</v>
      </c>
      <c r="E30" s="7">
        <f t="shared" si="0"/>
        <v>3324.0348277919611</v>
      </c>
      <c r="F30" s="8">
        <f t="shared" si="2"/>
        <v>9.9224920232595846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71FFD1B571BE2883E0537D20C80A46C7" version="1.0.0">
  <systemFields>
    <field name="Objective-Id">
      <value order="0">A3895501</value>
    </field>
    <field name="Objective-Title">
      <value order="0">Copy of Pop Mod - 23 Dec 2022 - as used for final draft S7</value>
    </field>
    <field name="Objective-Description">
      <value order="0"/>
    </field>
    <field name="Objective-CreationStamp">
      <value order="0">2023-01-09T15:36:12Z</value>
    </field>
    <field name="Objective-IsApproved">
      <value order="0">false</value>
    </field>
    <field name="Objective-IsPublished">
      <value order="0">true</value>
    </field>
    <field name="Objective-DatePublished">
      <value order="0">2023-01-09T15:36:13Z</value>
    </field>
    <field name="Objective-ModificationStamp">
      <value order="0">2023-01-09T15:39:02Z</value>
    </field>
    <field name="Objective-Owner">
      <value order="0">Gavin Clark (L)</value>
    </field>
    <field name="Objective-Path">
      <value order="0">Objective Global Folder:NatureScot Fileplan:SIT - Sites and Designated Areas:SAC - Special Areas of Conservation:Caenlochan:MAN - Management:Caenlochan SAC  - S7 Control Agreement - 2022</value>
    </field>
    <field name="Objective-Parent">
      <value order="0">Classified Object</value>
    </field>
    <field name="Objective-State">
      <value order="0">Published</value>
    </field>
    <field name="Objective-VersionId">
      <value order="0">vA6834855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qA177097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8">
      <field name="Objective-Date of Original">
        <value order="0"/>
      </field>
      <field name="Objective-Sensitivity Review Date">
        <value order="0"/>
      </field>
      <field name="Objective-FOI Exemption">
        <value order="0">Release</value>
      </field>
      <field name="Objective-DPA Exemption">
        <value order="0">Release</value>
      </field>
      <field name="Objective-EIR Exception">
        <value order="0">Release</value>
      </field>
      <field name="Objective-Justification">
        <value order="0"/>
      </field>
      <field name="Objective-Date of Request">
        <value order="0"/>
      </field>
      <field name="Objective-Date of Release">
        <value order="0"/>
      </field>
      <field name="Objective-FOI/EIR Disclosure Date">
        <value order="0"/>
      </field>
      <field name="Objective-FOI/EIR Dissemination Date">
        <value order="0"/>
      </field>
      <field name="Objective-FOI Release Details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1FFD1B571BE2883E0537D20C80A4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S7 - c10km2 - JI simple</vt:lpstr>
    </vt:vector>
  </TitlesOfParts>
  <Company>Scottish Natural Heritage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Hope</dc:creator>
  <cp:lastModifiedBy>Victor Clements</cp:lastModifiedBy>
  <dcterms:created xsi:type="dcterms:W3CDTF">2022-04-25T13:30:08Z</dcterms:created>
  <dcterms:modified xsi:type="dcterms:W3CDTF">2024-07-17T09:16:23Z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A3895501</vt:lpwstr>
  </property>
  <property fmtid="{D5CDD505-2E9C-101B-9397-08002B2CF9AE}" pid="4" name="Objective-Title">
    <vt:lpwstr>Copy of Pop Mod - 23 Dec 2022 - as used for final draft S7</vt:lpwstr>
  </property>
  <property fmtid="{D5CDD505-2E9C-101B-9397-08002B2CF9AE}" pid="5" name="Objective-Description">
    <vt:lpwstr/>
  </property>
  <property fmtid="{D5CDD505-2E9C-101B-9397-08002B2CF9AE}" pid="6" name="Objective-CreationStamp">
    <vt:filetime>2023-01-09T15:36:12Z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2023-01-09T15:36:13Z</vt:filetime>
  </property>
  <property fmtid="{D5CDD505-2E9C-101B-9397-08002B2CF9AE}" pid="10" name="Objective-ModificationStamp">
    <vt:filetime>2023-01-09T15:39:02Z</vt:filetime>
  </property>
  <property fmtid="{D5CDD505-2E9C-101B-9397-08002B2CF9AE}" pid="11" name="Objective-Owner">
    <vt:lpwstr>Gavin Clark (L)</vt:lpwstr>
  </property>
  <property fmtid="{D5CDD505-2E9C-101B-9397-08002B2CF9AE}" pid="12" name="Objective-Path">
    <vt:lpwstr>Objective Global Folder:NatureScot Fileplan:SIT - Sites and Designated Areas:SAC - Special Areas of Conservation:Caenlochan:MAN - Management:Caenlochan SAC  - S7 Control Agreement - 2022</vt:lpwstr>
  </property>
  <property fmtid="{D5CDD505-2E9C-101B-9397-08002B2CF9AE}" pid="13" name="Objective-Parent">
    <vt:lpwstr>Classified Object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vA6834855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qA177097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Sensitivity Review Date">
    <vt:lpwstr/>
  </property>
  <property fmtid="{D5CDD505-2E9C-101B-9397-08002B2CF9AE}" pid="24" name="Objective-FOI Exemption">
    <vt:lpwstr>Release</vt:lpwstr>
  </property>
  <property fmtid="{D5CDD505-2E9C-101B-9397-08002B2CF9AE}" pid="25" name="Objective-DPA Exemption">
    <vt:lpwstr>Release</vt:lpwstr>
  </property>
  <property fmtid="{D5CDD505-2E9C-101B-9397-08002B2CF9AE}" pid="26" name="Objective-EIR Exception">
    <vt:lpwstr>Release</vt:lpwstr>
  </property>
  <property fmtid="{D5CDD505-2E9C-101B-9397-08002B2CF9AE}" pid="27" name="Objective-Justification">
    <vt:lpwstr/>
  </property>
  <property fmtid="{D5CDD505-2E9C-101B-9397-08002B2CF9AE}" pid="28" name="Objective-Date of Request">
    <vt:lpwstr/>
  </property>
  <property fmtid="{D5CDD505-2E9C-101B-9397-08002B2CF9AE}" pid="29" name="Objective-Date of Release">
    <vt:lpwstr/>
  </property>
  <property fmtid="{D5CDD505-2E9C-101B-9397-08002B2CF9AE}" pid="30" name="Objective-FOI/EIR Disclosure Date">
    <vt:lpwstr/>
  </property>
  <property fmtid="{D5CDD505-2E9C-101B-9397-08002B2CF9AE}" pid="31" name="Objective-FOI/EIR Dissemination Date">
    <vt:lpwstr/>
  </property>
  <property fmtid="{D5CDD505-2E9C-101B-9397-08002B2CF9AE}" pid="32" name="Objective-FOI Release Details">
    <vt:lpwstr/>
  </property>
  <property fmtid="{D5CDD505-2E9C-101B-9397-08002B2CF9AE}" pid="33" name="Objective-Connect Creator">
    <vt:lpwstr/>
  </property>
</Properties>
</file>